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23db80dabe45163/Documents/Tarragal Glen Residents Ctee/Finance Incl Treasurers Reports/Meeting Feb 2026/"/>
    </mc:Choice>
  </mc:AlternateContent>
  <xr:revisionPtr revIDLastSave="0" documentId="8_{5C1E1F78-5E94-4AA1-89F8-16D85C08161C}" xr6:coauthVersionLast="47" xr6:coauthVersionMax="47" xr10:uidLastSave="{00000000-0000-0000-0000-000000000000}"/>
  <bookViews>
    <workbookView xWindow="-110" yWindow="-110" windowWidth="19420" windowHeight="11500" xr2:uid="{946FAB55-EC4C-4AA8-8BE2-A629FDDC35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H28" i="1"/>
  <c r="F28" i="1"/>
  <c r="F30" i="1" s="1"/>
  <c r="D28" i="1"/>
  <c r="J22" i="1"/>
  <c r="J28" i="1" s="1"/>
  <c r="N17" i="1"/>
  <c r="D17" i="1"/>
  <c r="D30" i="1" s="1"/>
  <c r="J11" i="1"/>
  <c r="J17" i="1" s="1"/>
  <c r="J30" i="1" s="1"/>
  <c r="H9" i="1"/>
  <c r="H17" i="1" s="1"/>
  <c r="H30" i="1" s="1"/>
  <c r="D3" i="1" l="1"/>
</calcChain>
</file>

<file path=xl/sharedStrings.xml><?xml version="1.0" encoding="utf-8"?>
<sst xmlns="http://schemas.openxmlformats.org/spreadsheetml/2006/main" count="41" uniqueCount="36">
  <si>
    <t xml:space="preserve"> </t>
  </si>
  <si>
    <t>CASH STATEMENT FOR THE MONTH ENDING 31ST JANUARY 2026</t>
  </si>
  <si>
    <t xml:space="preserve">TOTAL FUNDS ALL ACCOUNTS  </t>
  </si>
  <si>
    <t>CHEQUE</t>
  </si>
  <si>
    <t>PETTY CASH</t>
  </si>
  <si>
    <t>BAR</t>
  </si>
  <si>
    <t>RAFFLE</t>
  </si>
  <si>
    <t xml:space="preserve">TERM </t>
  </si>
  <si>
    <t>COMPLIMENTARY</t>
  </si>
  <si>
    <t>ACCOUNT</t>
  </si>
  <si>
    <t>DEPOSIT</t>
  </si>
  <si>
    <t>OPENING BALANCE 1ST JANUARY</t>
  </si>
  <si>
    <t>(SEE FOOTNOTE)</t>
  </si>
  <si>
    <t>Bar Committee</t>
  </si>
  <si>
    <t>Social Committee</t>
  </si>
  <si>
    <t>Raffle account</t>
  </si>
  <si>
    <t>Sundry receipt</t>
  </si>
  <si>
    <t>Transfer from other account</t>
  </si>
  <si>
    <t>Friendship Rewards Fund</t>
  </si>
  <si>
    <t>Interest earned</t>
  </si>
  <si>
    <t>Transfer from St G term deposit</t>
  </si>
  <si>
    <t>LESS PAYMENTS</t>
  </si>
  <si>
    <t>Jackpot Raffle Team</t>
  </si>
  <si>
    <t>Bank fees - zero</t>
  </si>
  <si>
    <t>Subscriptions</t>
  </si>
  <si>
    <t>General</t>
  </si>
  <si>
    <t>Sundry</t>
  </si>
  <si>
    <t>Transfer to other account (see note)</t>
  </si>
  <si>
    <t>CLOSING BALANCE 31ST JANUARY</t>
  </si>
  <si>
    <r>
      <t>Social Committee</t>
    </r>
    <r>
      <rPr>
        <sz val="16"/>
        <color theme="1"/>
        <rFont val="Aptos Narrow"/>
        <family val="2"/>
        <scheme val="minor"/>
      </rPr>
      <t>: deposits paid for Christmas in July and Christmas Dinner (not to the caterers used for 2025 Christmas Dinner)</t>
    </r>
  </si>
  <si>
    <r>
      <t>Petty Cash Sundry expenditure</t>
    </r>
    <r>
      <rPr>
        <sz val="16"/>
        <color theme="1"/>
        <rFont val="Aptos Narrow"/>
        <family val="2"/>
        <scheme val="minor"/>
      </rPr>
      <t>: (for Dec &amp; Jan) Christmas cakes for carols night; Melbourne Cup horse racing track; carols night refreshments; lamingtons</t>
    </r>
  </si>
  <si>
    <t>for Australia Day.</t>
  </si>
  <si>
    <r>
      <t xml:space="preserve">Transfer to other account </t>
    </r>
    <r>
      <rPr>
        <sz val="16"/>
        <color theme="1"/>
        <rFont val="Aptos Narrow"/>
        <family val="2"/>
        <scheme val="minor"/>
      </rPr>
      <t>- cash deposited to cheque account - petty cash reverts to $200.</t>
    </r>
  </si>
  <si>
    <r>
      <t xml:space="preserve">Complimentary from Residents Funds this financial year: </t>
    </r>
    <r>
      <rPr>
        <sz val="16"/>
        <color theme="1"/>
        <rFont val="Aptos Narrow"/>
        <family val="2"/>
        <scheme val="minor"/>
      </rPr>
      <t xml:space="preserve">lunch for bowlers representing our village in combined village tournament </t>
    </r>
    <r>
      <rPr>
        <b/>
        <sz val="16"/>
        <color theme="1"/>
        <rFont val="Aptos Narrow"/>
        <family val="2"/>
        <scheme val="minor"/>
      </rPr>
      <t xml:space="preserve">$165; </t>
    </r>
  </si>
  <si>
    <r>
      <t xml:space="preserve">complimentary drinks </t>
    </r>
    <r>
      <rPr>
        <b/>
        <sz val="16"/>
        <color theme="1"/>
        <rFont val="Aptos Narrow"/>
        <family val="2"/>
        <scheme val="minor"/>
      </rPr>
      <t>$399.50</t>
    </r>
    <r>
      <rPr>
        <sz val="16"/>
        <color theme="1"/>
        <rFont val="Aptos Narrow"/>
        <family val="2"/>
        <scheme val="minor"/>
      </rPr>
      <t xml:space="preserve">; Remembrance Day refreshments </t>
    </r>
    <r>
      <rPr>
        <b/>
        <sz val="16"/>
        <color theme="1"/>
        <rFont val="Aptos Narrow"/>
        <family val="2"/>
        <scheme val="minor"/>
      </rPr>
      <t xml:space="preserve">$244.55; </t>
    </r>
    <r>
      <rPr>
        <sz val="16"/>
        <color theme="1"/>
        <rFont val="Aptos Narrow"/>
        <family val="2"/>
        <scheme val="minor"/>
      </rPr>
      <t xml:space="preserve">Carols night </t>
    </r>
    <r>
      <rPr>
        <b/>
        <sz val="16"/>
        <color theme="1"/>
        <rFont val="Aptos Narrow"/>
        <family val="2"/>
        <scheme val="minor"/>
      </rPr>
      <t>$86</t>
    </r>
    <r>
      <rPr>
        <sz val="16"/>
        <color theme="1"/>
        <rFont val="Aptos Narrow"/>
        <family val="2"/>
        <scheme val="minor"/>
      </rPr>
      <t xml:space="preserve">; Christmas Dinner entertainer </t>
    </r>
    <r>
      <rPr>
        <b/>
        <sz val="16"/>
        <color theme="1"/>
        <rFont val="Aptos Narrow"/>
        <family val="2"/>
        <scheme val="minor"/>
      </rPr>
      <t>$800</t>
    </r>
    <r>
      <rPr>
        <sz val="16"/>
        <color theme="1"/>
        <rFont val="Aptos Narrow"/>
        <family val="2"/>
        <scheme val="minor"/>
      </rPr>
      <t>;</t>
    </r>
  </si>
  <si>
    <r>
      <t xml:space="preserve">Christmas Dinner catering subsidy </t>
    </r>
    <r>
      <rPr>
        <b/>
        <sz val="16"/>
        <color theme="1"/>
        <rFont val="Aptos Narrow"/>
        <family val="2"/>
        <scheme val="minor"/>
      </rPr>
      <t>$1,113</t>
    </r>
    <r>
      <rPr>
        <sz val="16"/>
        <color theme="1"/>
        <rFont val="Aptos Narrow"/>
        <family val="2"/>
        <scheme val="minor"/>
      </rPr>
      <t xml:space="preserve">; hire of jukebox and lighting for NYE </t>
    </r>
    <r>
      <rPr>
        <b/>
        <sz val="16"/>
        <color theme="1"/>
        <rFont val="Aptos Narrow"/>
        <family val="2"/>
        <scheme val="minor"/>
      </rPr>
      <t xml:space="preserve">$480; </t>
    </r>
    <r>
      <rPr>
        <sz val="16"/>
        <color theme="1"/>
        <rFont val="Aptos Narrow"/>
        <family val="2"/>
        <scheme val="minor"/>
      </rPr>
      <t xml:space="preserve">Australia Day BBQ </t>
    </r>
    <r>
      <rPr>
        <b/>
        <sz val="16"/>
        <color theme="1"/>
        <rFont val="Aptos Narrow"/>
        <family val="2"/>
        <scheme val="minor"/>
      </rPr>
      <t>$470.81</t>
    </r>
    <r>
      <rPr>
        <sz val="16"/>
        <color theme="1"/>
        <rFont val="Aptos Narrow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</si>
</sst>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u/>
      <sz val="18"/>
      <color theme="1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u/>
      <sz val="18"/>
      <color rgb="FFED000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u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4" fontId="2" fillId="0" borderId="0" xfId="1" applyNumberFormat="1" applyFont="1"/>
    <xf numFmtId="0" fontId="3" fillId="0" borderId="0" xfId="0" applyFont="1"/>
    <xf numFmtId="4" fontId="4" fillId="0" borderId="0" xfId="1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39" fontId="4" fillId="0" borderId="0" xfId="0" applyNumberFormat="1" applyFont="1"/>
    <xf numFmtId="4" fontId="2" fillId="0" borderId="0" xfId="0" applyNumberFormat="1" applyFont="1"/>
    <xf numFmtId="0" fontId="3" fillId="0" borderId="0" xfId="0" applyFont="1" applyAlignment="1">
      <alignment horizontal="center"/>
    </xf>
    <xf numFmtId="4" fontId="2" fillId="0" borderId="0" xfId="1" applyNumberFormat="1" applyFont="1" applyAlignment="1">
      <alignment horizontal="center"/>
    </xf>
    <xf numFmtId="4" fontId="3" fillId="0" borderId="0" xfId="1" applyNumberFormat="1" applyFont="1" applyAlignment="1">
      <alignment horizontal="center"/>
    </xf>
    <xf numFmtId="4" fontId="3" fillId="0" borderId="0" xfId="1" applyNumberFormat="1" applyFont="1" applyAlignment="1"/>
    <xf numFmtId="39" fontId="2" fillId="0" borderId="0" xfId="0" applyNumberFormat="1" applyFont="1" applyAlignment="1">
      <alignment horizontal="center"/>
    </xf>
    <xf numFmtId="4" fontId="2" fillId="0" borderId="0" xfId="1" applyNumberFormat="1" applyFont="1" applyAlignment="1"/>
    <xf numFmtId="39" fontId="2" fillId="0" borderId="0" xfId="0" applyNumberFormat="1" applyFont="1"/>
    <xf numFmtId="0" fontId="2" fillId="0" borderId="0" xfId="0" applyFont="1"/>
    <xf numFmtId="4" fontId="4" fillId="0" borderId="1" xfId="0" applyNumberFormat="1" applyFont="1" applyBorder="1"/>
    <xf numFmtId="39" fontId="4" fillId="0" borderId="1" xfId="0" applyNumberFormat="1" applyFont="1" applyBorder="1"/>
    <xf numFmtId="0" fontId="5" fillId="0" borderId="0" xfId="0" applyFont="1"/>
    <xf numFmtId="0" fontId="6" fillId="0" borderId="0" xfId="0" applyFont="1"/>
    <xf numFmtId="4" fontId="6" fillId="0" borderId="0" xfId="0" applyNumberFormat="1" applyFont="1"/>
    <xf numFmtId="39" fontId="6" fillId="0" borderId="0" xfId="0" applyNumberFormat="1" applyFont="1"/>
    <xf numFmtId="4" fontId="7" fillId="0" borderId="0" xfId="0" applyNumberFormat="1" applyFont="1"/>
    <xf numFmtId="0" fontId="8" fillId="0" borderId="0" xfId="0" applyFont="1"/>
    <xf numFmtId="4" fontId="8" fillId="0" borderId="0" xfId="0" applyNumberFormat="1" applyFont="1"/>
    <xf numFmtId="39" fontId="8" fillId="0" borderId="0" xfId="0" applyNumberFormat="1" applyFont="1"/>
    <xf numFmtId="0" fontId="9" fillId="0" borderId="0" xfId="0" applyFont="1"/>
    <xf numFmtId="4" fontId="9" fillId="0" borderId="0" xfId="0" applyNumberFormat="1" applyFont="1"/>
    <xf numFmtId="39" fontId="9" fillId="0" borderId="0" xfId="0" applyNumberFormat="1" applyFont="1"/>
    <xf numFmtId="0" fontId="10" fillId="0" borderId="0" xfId="0" applyFont="1"/>
    <xf numFmtId="0" fontId="11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6B0C0-E900-42D7-B01B-5A34360196FC}">
  <sheetPr>
    <pageSetUpPr fitToPage="1"/>
  </sheetPr>
  <dimension ref="A1:N40"/>
  <sheetViews>
    <sheetView tabSelected="1" workbookViewId="0">
      <selection activeCell="D13" sqref="D13"/>
    </sheetView>
  </sheetViews>
  <sheetFormatPr defaultColWidth="8.90625" defaultRowHeight="21" x14ac:dyDescent="0.5"/>
  <cols>
    <col min="1" max="1" width="6" style="24" customWidth="1"/>
    <col min="2" max="2" width="49.1796875" style="24" customWidth="1"/>
    <col min="3" max="3" width="8.6328125" style="24" customWidth="1"/>
    <col min="4" max="4" width="15.6328125" style="24" customWidth="1"/>
    <col min="5" max="5" width="8.6328125" style="24" customWidth="1"/>
    <col min="6" max="6" width="15.6328125" style="24" customWidth="1"/>
    <col min="7" max="7" width="7.81640625" style="24" customWidth="1"/>
    <col min="8" max="8" width="15.6328125" style="24" customWidth="1"/>
    <col min="9" max="9" width="7.81640625" style="24" customWidth="1"/>
    <col min="10" max="10" width="15.6328125" style="24" customWidth="1"/>
    <col min="11" max="11" width="7.81640625" style="24" customWidth="1"/>
    <col min="12" max="12" width="15.6328125" style="25" customWidth="1"/>
    <col min="13" max="13" width="8.81640625" style="24" customWidth="1"/>
    <col min="14" max="14" width="15.6328125" style="24" customWidth="1"/>
    <col min="15" max="16384" width="8.90625" style="24"/>
  </cols>
  <sheetData>
    <row r="1" spans="1:14" ht="23.5" x14ac:dyDescent="0.55000000000000004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5"/>
      <c r="M1" s="4"/>
      <c r="N1" s="4"/>
    </row>
    <row r="2" spans="1:14" ht="23.5" x14ac:dyDescent="0.55000000000000004">
      <c r="A2" s="1"/>
      <c r="B2" s="6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7"/>
    </row>
    <row r="3" spans="1:14" ht="23.5" x14ac:dyDescent="0.55000000000000004">
      <c r="A3" s="1"/>
      <c r="B3" s="2" t="s">
        <v>2</v>
      </c>
      <c r="C3" s="1"/>
      <c r="D3" s="1">
        <f>D30+F30+H30+J30+15000</f>
        <v>28267.510000000002</v>
      </c>
      <c r="E3" s="1"/>
      <c r="F3" s="8"/>
      <c r="G3" s="1"/>
      <c r="H3" s="4"/>
      <c r="I3" s="4"/>
      <c r="J3" s="4"/>
      <c r="K3" s="4"/>
      <c r="L3" s="4"/>
      <c r="M3" s="4"/>
      <c r="N3" s="7"/>
    </row>
    <row r="4" spans="1:14" ht="23.5" x14ac:dyDescent="0.55000000000000004">
      <c r="A4" s="1"/>
      <c r="B4" s="2"/>
      <c r="C4" s="1"/>
      <c r="D4" s="1"/>
      <c r="E4" s="1"/>
      <c r="F4" s="8"/>
      <c r="G4" s="1"/>
      <c r="H4" s="4"/>
      <c r="I4" s="4"/>
      <c r="J4" s="4"/>
      <c r="K4" s="4"/>
      <c r="L4" s="9"/>
      <c r="M4" s="4"/>
      <c r="N4" s="7"/>
    </row>
    <row r="5" spans="1:14" ht="23.5" x14ac:dyDescent="0.55000000000000004">
      <c r="A5" s="1"/>
      <c r="B5" s="2"/>
      <c r="C5" s="3"/>
      <c r="D5" s="10" t="s">
        <v>3</v>
      </c>
      <c r="E5" s="1"/>
      <c r="F5" s="11" t="s">
        <v>4</v>
      </c>
      <c r="G5" s="3"/>
      <c r="H5" s="10" t="s">
        <v>5</v>
      </c>
      <c r="I5" s="1"/>
      <c r="J5" s="12" t="s">
        <v>6</v>
      </c>
      <c r="K5" s="11"/>
      <c r="L5" s="11" t="s">
        <v>7</v>
      </c>
      <c r="M5" s="4"/>
      <c r="N5" s="13" t="s">
        <v>8</v>
      </c>
    </row>
    <row r="6" spans="1:14" ht="23.5" x14ac:dyDescent="0.55000000000000004">
      <c r="A6" s="1"/>
      <c r="B6" s="2"/>
      <c r="C6" s="3"/>
      <c r="D6" s="10" t="s">
        <v>9</v>
      </c>
      <c r="E6" s="1"/>
      <c r="F6" s="1"/>
      <c r="G6" s="3"/>
      <c r="H6" s="10" t="s">
        <v>9</v>
      </c>
      <c r="I6" s="1"/>
      <c r="J6" s="14" t="s">
        <v>9</v>
      </c>
      <c r="K6" s="10"/>
      <c r="L6" s="10" t="s">
        <v>10</v>
      </c>
      <c r="M6" s="4"/>
      <c r="N6" s="15"/>
    </row>
    <row r="7" spans="1:14" s="4" customFormat="1" ht="23.5" x14ac:dyDescent="0.55000000000000004">
      <c r="A7" s="1"/>
      <c r="B7" s="16" t="s">
        <v>11</v>
      </c>
      <c r="C7" s="8"/>
      <c r="D7" s="8">
        <v>7465.78</v>
      </c>
      <c r="E7" s="8"/>
      <c r="F7" s="8">
        <v>500</v>
      </c>
      <c r="G7" s="8"/>
      <c r="H7" s="8">
        <v>5500.42</v>
      </c>
      <c r="I7" s="8"/>
      <c r="J7" s="8">
        <v>1749.04</v>
      </c>
      <c r="K7" s="8"/>
      <c r="L7" s="8">
        <v>15000</v>
      </c>
      <c r="M7" s="5"/>
      <c r="N7" s="13" t="s">
        <v>12</v>
      </c>
    </row>
    <row r="8" spans="1:14" ht="23.5" x14ac:dyDescent="0.55000000000000004">
      <c r="A8" s="4"/>
      <c r="B8" s="16"/>
      <c r="C8" s="8"/>
      <c r="D8" s="8"/>
      <c r="E8" s="8"/>
      <c r="F8" s="8"/>
      <c r="G8" s="8"/>
      <c r="H8" s="8"/>
      <c r="I8" s="8"/>
      <c r="J8" s="8"/>
      <c r="K8" s="8"/>
      <c r="L8" s="8"/>
      <c r="M8" s="5"/>
      <c r="N8" s="7"/>
    </row>
    <row r="9" spans="1:14" ht="23.5" x14ac:dyDescent="0.55000000000000004">
      <c r="A9" s="4"/>
      <c r="B9" s="4" t="s">
        <v>13</v>
      </c>
      <c r="C9" s="5"/>
      <c r="D9" s="5">
        <v>934.93</v>
      </c>
      <c r="E9" s="5"/>
      <c r="F9" s="5"/>
      <c r="G9" s="5"/>
      <c r="H9" s="5">
        <f>255.5+275+22+305.5+320</f>
        <v>1178</v>
      </c>
      <c r="I9" s="5"/>
      <c r="J9" s="5"/>
      <c r="K9" s="5"/>
      <c r="L9" s="5"/>
      <c r="M9" s="5"/>
      <c r="N9" s="7">
        <v>165</v>
      </c>
    </row>
    <row r="10" spans="1:14" ht="23.5" x14ac:dyDescent="0.55000000000000004">
      <c r="A10" s="4"/>
      <c r="B10" s="4" t="s">
        <v>14</v>
      </c>
      <c r="C10" s="5"/>
      <c r="D10" s="5">
        <v>406.3</v>
      </c>
      <c r="E10" s="5"/>
      <c r="F10" s="5"/>
      <c r="G10" s="5"/>
      <c r="H10" s="5"/>
      <c r="I10" s="5"/>
      <c r="J10" s="5"/>
      <c r="K10" s="5"/>
      <c r="L10" s="5"/>
      <c r="M10" s="5"/>
      <c r="N10" s="7">
        <v>399.5</v>
      </c>
    </row>
    <row r="11" spans="1:14" ht="23.5" x14ac:dyDescent="0.55000000000000004">
      <c r="A11" s="4"/>
      <c r="B11" s="4" t="s">
        <v>15</v>
      </c>
      <c r="C11" s="5"/>
      <c r="D11" s="5"/>
      <c r="E11" s="5"/>
      <c r="F11" s="5"/>
      <c r="G11" s="5"/>
      <c r="H11" s="5"/>
      <c r="I11" s="5"/>
      <c r="J11" s="5">
        <f>395+120+520</f>
        <v>1035</v>
      </c>
      <c r="K11" s="5"/>
      <c r="L11" s="5"/>
      <c r="M11" s="5"/>
      <c r="N11" s="7">
        <v>244.55</v>
      </c>
    </row>
    <row r="12" spans="1:14" ht="23.5" x14ac:dyDescent="0.55000000000000004">
      <c r="A12" s="4"/>
      <c r="B12" s="4" t="s">
        <v>16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7">
        <v>480</v>
      </c>
    </row>
    <row r="13" spans="1:14" s="27" customFormat="1" ht="23.5" x14ac:dyDescent="0.55000000000000004">
      <c r="A13" s="2"/>
      <c r="B13" s="4" t="s">
        <v>17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7">
        <v>800</v>
      </c>
    </row>
    <row r="14" spans="1:14" s="27" customFormat="1" ht="23.5" x14ac:dyDescent="0.55000000000000004">
      <c r="A14" s="2"/>
      <c r="B14" s="4" t="s">
        <v>18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7">
        <v>1113</v>
      </c>
    </row>
    <row r="15" spans="1:14" ht="23.5" x14ac:dyDescent="0.55000000000000004">
      <c r="A15" s="4"/>
      <c r="B15" s="4" t="s">
        <v>19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7">
        <v>470.81</v>
      </c>
    </row>
    <row r="16" spans="1:14" ht="23.5" x14ac:dyDescent="0.55000000000000004">
      <c r="A16" s="4"/>
      <c r="B16" s="4" t="s">
        <v>20</v>
      </c>
      <c r="C16" s="5"/>
      <c r="D16" s="17"/>
      <c r="E16" s="5"/>
      <c r="F16" s="17"/>
      <c r="G16" s="5"/>
      <c r="H16" s="17"/>
      <c r="I16" s="5"/>
      <c r="J16" s="17"/>
      <c r="K16" s="5"/>
      <c r="L16" s="17"/>
      <c r="M16" s="5"/>
      <c r="N16" s="18"/>
    </row>
    <row r="17" spans="1:14" s="4" customFormat="1" ht="23.5" x14ac:dyDescent="0.55000000000000004">
      <c r="B17" s="2"/>
      <c r="C17" s="6"/>
      <c r="D17" s="6">
        <f>SUM(D9:D16)</f>
        <v>1341.23</v>
      </c>
      <c r="E17" s="6"/>
      <c r="F17" s="6"/>
      <c r="G17" s="6"/>
      <c r="H17" s="6">
        <f>SUM(H9:H16)</f>
        <v>1178</v>
      </c>
      <c r="I17" s="6"/>
      <c r="J17" s="6">
        <f>SUM(J11:J16)</f>
        <v>1035</v>
      </c>
      <c r="K17" s="6"/>
      <c r="L17" s="6"/>
      <c r="M17" s="6"/>
      <c r="N17" s="15">
        <f>SUM(N9:N16)</f>
        <v>3672.86</v>
      </c>
    </row>
    <row r="18" spans="1:14" ht="23.5" x14ac:dyDescent="0.55000000000000004">
      <c r="A18" s="4"/>
      <c r="B18" s="4" t="s">
        <v>0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7"/>
    </row>
    <row r="19" spans="1:14" ht="23.5" x14ac:dyDescent="0.55000000000000004">
      <c r="A19" s="4"/>
      <c r="B19" s="19" t="s">
        <v>21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7"/>
    </row>
    <row r="20" spans="1:14" ht="23.5" x14ac:dyDescent="0.55000000000000004">
      <c r="A20" s="4"/>
      <c r="B20" s="4" t="s">
        <v>13</v>
      </c>
      <c r="C20" s="5"/>
      <c r="D20" s="5"/>
      <c r="E20" s="5"/>
      <c r="F20" s="5"/>
      <c r="G20" s="5"/>
      <c r="H20" s="5">
        <v>2510.5</v>
      </c>
      <c r="I20" s="5"/>
      <c r="J20" s="5"/>
      <c r="K20" s="5"/>
      <c r="L20" s="5"/>
      <c r="M20" s="5"/>
      <c r="N20" s="7"/>
    </row>
    <row r="21" spans="1:14" ht="23.5" x14ac:dyDescent="0.55000000000000004">
      <c r="A21" s="4"/>
      <c r="B21" s="4" t="s">
        <v>14</v>
      </c>
      <c r="C21" s="5"/>
      <c r="D21" s="5">
        <v>1000</v>
      </c>
      <c r="E21" s="5"/>
      <c r="F21" s="5"/>
      <c r="G21" s="5"/>
      <c r="H21" s="5"/>
      <c r="I21" s="5"/>
      <c r="J21" s="5"/>
      <c r="K21" s="5"/>
      <c r="L21" s="5"/>
      <c r="M21" s="5"/>
      <c r="N21" s="7"/>
    </row>
    <row r="22" spans="1:14" ht="23.5" x14ac:dyDescent="0.55000000000000004">
      <c r="A22" s="4"/>
      <c r="B22" s="4" t="s">
        <v>22</v>
      </c>
      <c r="C22" s="5"/>
      <c r="D22" s="5"/>
      <c r="E22" s="5"/>
      <c r="F22" s="5"/>
      <c r="G22" s="5"/>
      <c r="H22" s="5"/>
      <c r="I22" s="5"/>
      <c r="J22" s="5">
        <f>101.65+105.9+125+117+100+102+41+102+51.95+100+41+101.65+20+52</f>
        <v>1161.1500000000001</v>
      </c>
      <c r="K22" s="5"/>
      <c r="L22" s="5"/>
      <c r="M22" s="5"/>
      <c r="N22" s="7"/>
    </row>
    <row r="23" spans="1:14" ht="23.5" x14ac:dyDescent="0.55000000000000004">
      <c r="A23" s="4"/>
      <c r="B23" s="4" t="s">
        <v>23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7"/>
    </row>
    <row r="24" spans="1:14" ht="23.5" x14ac:dyDescent="0.55000000000000004">
      <c r="A24" s="4"/>
      <c r="B24" s="4" t="s">
        <v>24</v>
      </c>
      <c r="C24" s="5"/>
      <c r="D24" s="5">
        <v>53.5</v>
      </c>
      <c r="E24" s="5"/>
      <c r="F24" s="5"/>
      <c r="G24" s="5"/>
      <c r="H24" s="5"/>
      <c r="I24" s="5"/>
      <c r="J24" s="5"/>
      <c r="K24" s="5"/>
      <c r="L24" s="5"/>
      <c r="M24" s="5"/>
      <c r="N24" s="7"/>
    </row>
    <row r="25" spans="1:14" s="30" customFormat="1" ht="23.5" x14ac:dyDescent="0.55000000000000004">
      <c r="A25" s="20"/>
      <c r="B25" s="4" t="s">
        <v>25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7"/>
    </row>
    <row r="26" spans="1:14" s="31" customFormat="1" ht="23.5" x14ac:dyDescent="0.55000000000000004">
      <c r="A26" s="16"/>
      <c r="B26" s="4" t="s">
        <v>26</v>
      </c>
      <c r="C26" s="5"/>
      <c r="D26" s="5">
        <v>397.81</v>
      </c>
      <c r="E26" s="5"/>
      <c r="F26" s="5">
        <v>244.35</v>
      </c>
      <c r="G26" s="5"/>
      <c r="H26" s="5">
        <v>79</v>
      </c>
      <c r="I26" s="5"/>
      <c r="J26" s="5"/>
      <c r="K26" s="5"/>
      <c r="L26" s="5"/>
      <c r="M26" s="5"/>
      <c r="N26" s="7"/>
    </row>
    <row r="27" spans="1:14" s="31" customFormat="1" ht="23.5" x14ac:dyDescent="0.55000000000000004">
      <c r="A27" s="16"/>
      <c r="B27" s="4" t="s">
        <v>27</v>
      </c>
      <c r="C27" s="5"/>
      <c r="D27" s="17"/>
      <c r="E27" s="5"/>
      <c r="F27" s="17">
        <v>55.65</v>
      </c>
      <c r="G27" s="5"/>
      <c r="H27" s="17"/>
      <c r="I27" s="5"/>
      <c r="J27" s="17"/>
      <c r="K27" s="5"/>
      <c r="L27" s="5"/>
      <c r="M27" s="5"/>
      <c r="N27" s="7"/>
    </row>
    <row r="28" spans="1:14" s="4" customFormat="1" ht="23.5" x14ac:dyDescent="0.55000000000000004">
      <c r="B28" s="20"/>
      <c r="C28" s="21"/>
      <c r="D28" s="21">
        <f>SUM(D20:D27)</f>
        <v>1451.31</v>
      </c>
      <c r="E28" s="21"/>
      <c r="F28" s="21">
        <f>SUM(F26:F27)</f>
        <v>300</v>
      </c>
      <c r="G28" s="21"/>
      <c r="H28" s="21">
        <f>SUM(H20:H27)</f>
        <v>2589.5</v>
      </c>
      <c r="I28" s="21"/>
      <c r="J28" s="21">
        <f>SUM(J22:J27)</f>
        <v>1161.1500000000001</v>
      </c>
      <c r="K28" s="21"/>
      <c r="L28" s="21"/>
      <c r="M28" s="21"/>
      <c r="N28" s="22"/>
    </row>
    <row r="29" spans="1:14" ht="23.5" x14ac:dyDescent="0.55000000000000004">
      <c r="A29" s="3"/>
      <c r="B29" s="16"/>
      <c r="C29" s="8"/>
      <c r="D29" s="8"/>
      <c r="E29" s="8"/>
      <c r="F29" s="5"/>
      <c r="G29" s="23"/>
      <c r="H29" s="5"/>
      <c r="I29" s="8"/>
      <c r="J29" s="5"/>
      <c r="K29" s="5"/>
      <c r="L29" s="5"/>
      <c r="M29" s="8"/>
      <c r="N29" s="15"/>
    </row>
    <row r="30" spans="1:14" s="4" customFormat="1" ht="23.5" x14ac:dyDescent="0.55000000000000004">
      <c r="A30" s="3"/>
      <c r="B30" s="16" t="s">
        <v>28</v>
      </c>
      <c r="C30" s="8"/>
      <c r="D30" s="8">
        <f>D7+D17-D28</f>
        <v>7355.7000000000007</v>
      </c>
      <c r="E30" s="8"/>
      <c r="F30" s="8">
        <f>F7-F28</f>
        <v>200</v>
      </c>
      <c r="G30" s="8"/>
      <c r="H30" s="8">
        <f>H7+H17-H28</f>
        <v>4088.92</v>
      </c>
      <c r="I30" s="8"/>
      <c r="J30" s="8">
        <f>J7+J17-J28</f>
        <v>1622.8899999999999</v>
      </c>
      <c r="K30" s="8"/>
      <c r="L30" s="8">
        <f>L7</f>
        <v>15000</v>
      </c>
      <c r="M30" s="8"/>
      <c r="N30" s="15"/>
    </row>
    <row r="31" spans="1:14" x14ac:dyDescent="0.5">
      <c r="C31" s="25"/>
      <c r="D31" s="25"/>
      <c r="E31" s="25"/>
      <c r="F31" s="25"/>
      <c r="G31" s="25"/>
      <c r="H31" s="25"/>
      <c r="I31" s="25"/>
      <c r="J31" s="25"/>
      <c r="K31" s="25"/>
      <c r="M31" s="25"/>
      <c r="N31" s="26"/>
    </row>
    <row r="32" spans="1:14" s="27" customFormat="1" x14ac:dyDescent="0.5"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6"/>
    </row>
    <row r="33" spans="2:14" x14ac:dyDescent="0.5">
      <c r="B33" s="27" t="s">
        <v>29</v>
      </c>
      <c r="C33" s="25"/>
      <c r="D33" s="25"/>
      <c r="E33" s="25"/>
      <c r="F33" s="25"/>
      <c r="G33" s="25"/>
      <c r="H33" s="25"/>
      <c r="I33" s="25"/>
      <c r="J33" s="25"/>
      <c r="K33" s="25"/>
      <c r="M33" s="25"/>
      <c r="N33" s="26"/>
    </row>
    <row r="34" spans="2:14" x14ac:dyDescent="0.5">
      <c r="B34" s="27" t="s">
        <v>30</v>
      </c>
      <c r="C34" s="25"/>
      <c r="D34" s="25"/>
      <c r="E34" s="25"/>
      <c r="F34" s="25"/>
      <c r="G34" s="25"/>
      <c r="H34" s="25"/>
      <c r="I34" s="25"/>
      <c r="J34" s="25"/>
      <c r="K34" s="25"/>
      <c r="M34" s="25"/>
      <c r="N34" s="26"/>
    </row>
    <row r="35" spans="2:14" x14ac:dyDescent="0.5">
      <c r="B35" s="24" t="s">
        <v>31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9"/>
    </row>
    <row r="36" spans="2:14" x14ac:dyDescent="0.5">
      <c r="B36" s="27" t="s">
        <v>32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9"/>
    </row>
    <row r="37" spans="2:14" x14ac:dyDescent="0.5">
      <c r="L37" s="24"/>
      <c r="N37" s="26"/>
    </row>
    <row r="38" spans="2:14" x14ac:dyDescent="0.5">
      <c r="B38" s="27" t="s">
        <v>33</v>
      </c>
      <c r="L38" s="24"/>
      <c r="N38" s="26"/>
    </row>
    <row r="39" spans="2:14" x14ac:dyDescent="0.5">
      <c r="B39" s="24" t="s">
        <v>34</v>
      </c>
      <c r="L39" s="24"/>
      <c r="N39" s="26"/>
    </row>
    <row r="40" spans="2:14" x14ac:dyDescent="0.5">
      <c r="B40" s="24" t="s">
        <v>35</v>
      </c>
    </row>
  </sheetData>
  <pageMargins left="0.70866141732283472" right="0.70866141732283472" top="0.74803149606299213" bottom="0.74803149606299213" header="0.31496062992125984" footer="0.31496062992125984"/>
  <pageSetup paperSize="9" scale="5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Davis</dc:creator>
  <cp:lastModifiedBy>Bob Howe</cp:lastModifiedBy>
  <cp:lastPrinted>2026-02-15T03:55:37Z</cp:lastPrinted>
  <dcterms:created xsi:type="dcterms:W3CDTF">2026-02-14T10:07:18Z</dcterms:created>
  <dcterms:modified xsi:type="dcterms:W3CDTF">2026-02-15T03:56:41Z</dcterms:modified>
</cp:coreProperties>
</file>